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myfsu-my.sharepoint.com/personal/rds18b_my_fsu_edu/Documents/Desktop/School/Fall 2021/Senior Design I/"/>
    </mc:Choice>
  </mc:AlternateContent>
  <xr:revisionPtr revIDLastSave="0" documentId="8_{4C9B8A43-04E6-4C6B-B831-A422CC61A2A0}" xr6:coauthVersionLast="47" xr6:coauthVersionMax="47" xr10:uidLastSave="{00000000-0000-0000-0000-000000000000}"/>
  <bookViews>
    <workbookView xWindow="-38520" yWindow="-12435" windowWidth="38640" windowHeight="21240" xr2:uid="{00000000-000D-0000-FFFF-FFFF00000000}"/>
  </bookViews>
  <sheets>
    <sheet name="Bill of Materia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E26" i="1"/>
  <c r="O20" i="1"/>
  <c r="K20" i="1"/>
  <c r="O12" i="1"/>
  <c r="O19" i="1"/>
  <c r="K19" i="1"/>
  <c r="O18" i="1"/>
  <c r="K18" i="1"/>
  <c r="K12" i="1"/>
  <c r="O11" i="1"/>
  <c r="K11" i="1"/>
  <c r="O5" i="1"/>
  <c r="K5" i="1"/>
  <c r="O4" i="1"/>
  <c r="O7" i="1"/>
  <c r="O8" i="1"/>
  <c r="O10" i="1"/>
  <c r="O14" i="1"/>
  <c r="O15" i="1"/>
  <c r="O16" i="1"/>
  <c r="O3" i="1"/>
  <c r="K16" i="1"/>
  <c r="K15" i="1"/>
  <c r="K14" i="1"/>
  <c r="K10" i="1"/>
  <c r="K8" i="1"/>
  <c r="K7" i="1"/>
  <c r="K4" i="1"/>
  <c r="K3" i="1"/>
</calcChain>
</file>

<file path=xl/sharedStrings.xml><?xml version="1.0" encoding="utf-8"?>
<sst xmlns="http://schemas.openxmlformats.org/spreadsheetml/2006/main" count="143" uniqueCount="78">
  <si>
    <t>Part Number</t>
  </si>
  <si>
    <t>Part Name</t>
  </si>
  <si>
    <t>Part Vendor</t>
  </si>
  <si>
    <t>Part Model #</t>
  </si>
  <si>
    <t>Description</t>
  </si>
  <si>
    <t>Purchase Link / Location</t>
  </si>
  <si>
    <t>QTY per unit</t>
  </si>
  <si>
    <t>Cost per unit</t>
  </si>
  <si>
    <t># Needed</t>
  </si>
  <si>
    <t>Total Cost of Part</t>
  </si>
  <si>
    <t>Ordered</t>
  </si>
  <si>
    <t>Received</t>
  </si>
  <si>
    <t>Line Maturity</t>
  </si>
  <si>
    <t>N</t>
  </si>
  <si>
    <t>McMaster-Carr</t>
  </si>
  <si>
    <t>8974K73</t>
  </si>
  <si>
    <t>Multipurpose 6061 Aluminum Rods and Discs</t>
  </si>
  <si>
    <t>McMaster</t>
  </si>
  <si>
    <t>2 1/8" diamter aluminum rod 6ft. Length</t>
  </si>
  <si>
    <t>Implemented</t>
  </si>
  <si>
    <t>Y</t>
  </si>
  <si>
    <t>2 1/8" diamter aluminum rod 1/2ft. Length</t>
  </si>
  <si>
    <t>Metric 316 Stainless Steel Hex Drive Flat Head Screws</t>
  </si>
  <si>
    <t>M3x0.5mm Countersunk Screw 6mm Length</t>
  </si>
  <si>
    <t>93395A198</t>
  </si>
  <si>
    <t>93395A249</t>
  </si>
  <si>
    <t>M4x0.7mm Countersunk Screw 6mm Length</t>
  </si>
  <si>
    <t>Nema 8 Bipolar 1.8deg 1.6Ncm (2.3oz.in) 0.2A 4.8V 20x20x28mm 4 Wires</t>
  </si>
  <si>
    <t>Stepper Online</t>
  </si>
  <si>
    <t>8HS11-0204S</t>
  </si>
  <si>
    <t>Bipolar stepper motor 20x20x28mm with 4mm shaft diameter</t>
  </si>
  <si>
    <t>StepperOnline</t>
  </si>
  <si>
    <t>PLA</t>
  </si>
  <si>
    <t>Amazon</t>
  </si>
  <si>
    <t>1kg OVERTURE PLA Filament 1.75mm with +-0.05mm tolerance</t>
  </si>
  <si>
    <t>OVPLA175</t>
  </si>
  <si>
    <t>Matlab</t>
  </si>
  <si>
    <t>NI</t>
  </si>
  <si>
    <t>NA</t>
  </si>
  <si>
    <t>Mathworks</t>
  </si>
  <si>
    <t>Labview Software</t>
  </si>
  <si>
    <t>Matlab Software</t>
  </si>
  <si>
    <t>Solidworks</t>
  </si>
  <si>
    <t>Solidworks CAD Software</t>
  </si>
  <si>
    <t>LabVIEW</t>
  </si>
  <si>
    <t>Software</t>
  </si>
  <si>
    <t>Raw Material</t>
  </si>
  <si>
    <t>Type</t>
  </si>
  <si>
    <t>Fasteners</t>
  </si>
  <si>
    <t>Mechatronics</t>
  </si>
  <si>
    <t>Motor Controller</t>
  </si>
  <si>
    <t xml:space="preserve">Qunqi 2Packs L298N Motor Drive Controller Board Module Dual H Bridge DC Stepper For Arduino </t>
  </si>
  <si>
    <t>Arduino Nano</t>
  </si>
  <si>
    <t>Arduino</t>
  </si>
  <si>
    <t xml:space="preserve">Arduino </t>
  </si>
  <si>
    <t>A000005</t>
  </si>
  <si>
    <t>MK-050-2</t>
  </si>
  <si>
    <t>Dassault Systems</t>
  </si>
  <si>
    <t>Experimental Equipment</t>
  </si>
  <si>
    <t>High Speed Laser</t>
  </si>
  <si>
    <t>High Speed Camera</t>
  </si>
  <si>
    <t>Force Balance</t>
  </si>
  <si>
    <t>Quantel Laser</t>
  </si>
  <si>
    <t>EVG00200</t>
  </si>
  <si>
    <t>200 mJ High Speed Laser for PIV</t>
  </si>
  <si>
    <t>-</t>
  </si>
  <si>
    <t>Able Corp</t>
  </si>
  <si>
    <t>Six Component Internal Strain Gage Balance</t>
  </si>
  <si>
    <t>Quantel</t>
  </si>
  <si>
    <t>MKXVII</t>
  </si>
  <si>
    <t>Already Owned/Licensed Beneath Here</t>
  </si>
  <si>
    <t>Total Cost:</t>
  </si>
  <si>
    <t>Labor Cost</t>
  </si>
  <si>
    <t>Machining:</t>
  </si>
  <si>
    <t>*Machining will be done in FCAAP machine shop</t>
  </si>
  <si>
    <t>Project Maturity:</t>
  </si>
  <si>
    <t>Total Cost represents a model for testing only. Sponsor has not yet decided if a larger model will be wanted which will increase the price by around 5x</t>
  </si>
  <si>
    <t>Maturity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</si>
</sst>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2" applyBorder="1"/>
    <xf numFmtId="164" fontId="0" fillId="0" borderId="1" xfId="0" applyNumberFormat="1" applyBorder="1"/>
    <xf numFmtId="10" fontId="0" fillId="0" borderId="1" xfId="0" applyNumberFormat="1" applyBorder="1"/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1" fillId="2" borderId="1" xfId="1" applyBorder="1" applyAlignment="1">
      <alignment horizontal="right"/>
    </xf>
    <xf numFmtId="164" fontId="1" fillId="2" borderId="1" xfId="1" applyNumberFormat="1" applyBorder="1" applyAlignment="1">
      <alignment horizontal="right"/>
    </xf>
    <xf numFmtId="10" fontId="1" fillId="2" borderId="1" xfId="1" applyNumberForma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/>
    <xf numFmtId="0" fontId="0" fillId="5" borderId="1" xfId="0" applyFill="1" applyBorder="1" applyAlignment="1">
      <alignment horizontal="center"/>
    </xf>
    <xf numFmtId="9" fontId="0" fillId="0" borderId="1" xfId="0" applyNumberFormat="1" applyBorder="1"/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i.com/en-us/shop/software/products/labview.html" TargetMode="External"/><Relationship Id="rId3" Type="http://schemas.openxmlformats.org/officeDocument/2006/relationships/hyperlink" Target="https://www.mcmaster.com/fasteners/metric-316-stainless-steel-hex-drive-flat-head-screws/" TargetMode="External"/><Relationship Id="rId7" Type="http://schemas.openxmlformats.org/officeDocument/2006/relationships/hyperlink" Target="https://www.mathworks.com/products/matlab.html" TargetMode="External"/><Relationship Id="rId12" Type="http://schemas.openxmlformats.org/officeDocument/2006/relationships/hyperlink" Target="https://www.quantel-laser.com/en/products/item/evergreen-70-200-mj-.html" TargetMode="External"/><Relationship Id="rId2" Type="http://schemas.openxmlformats.org/officeDocument/2006/relationships/hyperlink" Target="https://adminmyfsu.sharepoint.com/sites/seniordesigngroup/Shared%20Documents/Bill%20of%20Materials/McMaster" TargetMode="External"/><Relationship Id="rId1" Type="http://schemas.openxmlformats.org/officeDocument/2006/relationships/hyperlink" Target="https://adminmyfsu.sharepoint.com/sites/seniordesigngroup/Shared%20Documents/Bill%20of%20Materials/McMaster" TargetMode="External"/><Relationship Id="rId6" Type="http://schemas.openxmlformats.org/officeDocument/2006/relationships/hyperlink" Target="https://www.solidworks.com/" TargetMode="External"/><Relationship Id="rId11" Type="http://schemas.openxmlformats.org/officeDocument/2006/relationships/hyperlink" Target="https://store.arduino.cc/products/arduino-nano" TargetMode="External"/><Relationship Id="rId5" Type="http://schemas.openxmlformats.org/officeDocument/2006/relationships/hyperlink" Target="https://www.omc-stepperonline.com/small-stepper-motor/nema-8-bipolar-1-8deg-1-6ncm-2-3oz-in-0-2a-4-8v-20x20x28mm-4-wires.html" TargetMode="External"/><Relationship Id="rId10" Type="http://schemas.openxmlformats.org/officeDocument/2006/relationships/hyperlink" Target="https://www.amazon.com/Qunqi-2Packs-Controller-Stepper-Arduino/dp/B01M29YK5U/ref=sxin_15_ac_d_rm?ac_md=0-0-bW90b3IgY29udHJvbGxlcg%3D%3D-ac_d_rm_rm_rm&amp;cv_ct_cx=motor+controller&amp;keywords=motor+controller&amp;pd_rd_i=B01M29YK5U&amp;pd_rd_r=3f2a519d-846a-4a38-930b-b5ea7cf64e6d&amp;pd_rd_w=CAbqi&amp;pd_rd_wg=n0V0C&amp;pf_rd_p=4ddd8e40-6b01-4726-9d0f-a100f252099e&amp;pf_rd_r=H2G5CJ5BGWM11208CZ5D&amp;psc=1&amp;qid=1638148952&amp;sr=1-1-12d4272d-8adb-4121-8624-135149aa9081" TargetMode="External"/><Relationship Id="rId4" Type="http://schemas.openxmlformats.org/officeDocument/2006/relationships/hyperlink" Target="https://www.mcmaster.com/fasteners/thread-size~m3/system-of-measurement~metric/thread-size~m4/metric-316-stainless-steel-hex-drive-flat-head-screws/" TargetMode="External"/><Relationship Id="rId9" Type="http://schemas.openxmlformats.org/officeDocument/2006/relationships/hyperlink" Target="https://www.amazon.com/dp/B07PFV1CFX?ref=nb_sb_ss_w_as-ypp-ro-model_ypp_ro_model_k0_1_12&amp;crid=1LYVW7MB7UQFM&amp;sprefix=overture+p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zoomScale="115" zoomScaleNormal="115" workbookViewId="0">
      <selection activeCell="I30" sqref="I30"/>
    </sheetView>
  </sheetViews>
  <sheetFormatPr defaultRowHeight="15" x14ac:dyDescent="0.25"/>
  <cols>
    <col min="1" max="1" width="21.5703125" style="1" customWidth="1"/>
    <col min="2" max="2" width="12.28515625" bestFit="1" customWidth="1"/>
    <col min="3" max="3" width="65.7109375" bestFit="1" customWidth="1"/>
    <col min="4" max="4" width="16.5703125" bestFit="1" customWidth="1"/>
    <col min="5" max="5" width="12.7109375" bestFit="1" customWidth="1"/>
    <col min="6" max="6" width="57.85546875" style="3" customWidth="1"/>
    <col min="7" max="7" width="22.5703125" bestFit="1" customWidth="1"/>
    <col min="8" max="8" width="11.85546875" bestFit="1" customWidth="1"/>
    <col min="9" max="9" width="12.28515625" style="2" bestFit="1" customWidth="1"/>
    <col min="10" max="10" width="9.5703125" bestFit="1" customWidth="1"/>
    <col min="11" max="11" width="16.140625" bestFit="1" customWidth="1"/>
    <col min="12" max="12" width="8.42578125" bestFit="1" customWidth="1"/>
    <col min="13" max="13" width="9.140625" bestFit="1" customWidth="1"/>
    <col min="14" max="14" width="13.28515625" bestFit="1" customWidth="1"/>
    <col min="15" max="15" width="12.7109375" bestFit="1" customWidth="1"/>
    <col min="18" max="18" width="13.28515625" customWidth="1"/>
    <col min="19" max="19" width="11" customWidth="1"/>
  </cols>
  <sheetData>
    <row r="1" spans="1:19" x14ac:dyDescent="0.25">
      <c r="I1"/>
    </row>
    <row r="2" spans="1:19" s="21" customFormat="1" x14ac:dyDescent="0.25">
      <c r="A2" s="9" t="s">
        <v>47</v>
      </c>
      <c r="B2" s="10" t="s">
        <v>0</v>
      </c>
      <c r="C2" s="10" t="s">
        <v>1</v>
      </c>
      <c r="D2" s="10" t="s">
        <v>2</v>
      </c>
      <c r="E2" s="10" t="s">
        <v>3</v>
      </c>
      <c r="F2" s="11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19</v>
      </c>
      <c r="O2" s="10" t="s">
        <v>12</v>
      </c>
      <c r="R2"/>
      <c r="S2"/>
    </row>
    <row r="3" spans="1:19" ht="15" customHeight="1" x14ac:dyDescent="0.25">
      <c r="A3" s="17" t="s">
        <v>46</v>
      </c>
      <c r="B3" s="4">
        <v>1</v>
      </c>
      <c r="C3" s="4" t="s">
        <v>16</v>
      </c>
      <c r="D3" s="4" t="s">
        <v>14</v>
      </c>
      <c r="E3" s="4" t="s">
        <v>15</v>
      </c>
      <c r="F3" s="5" t="s">
        <v>18</v>
      </c>
      <c r="G3" s="6" t="s">
        <v>17</v>
      </c>
      <c r="H3" s="4">
        <v>1</v>
      </c>
      <c r="I3" s="7">
        <v>175.69</v>
      </c>
      <c r="J3" s="4">
        <v>1</v>
      </c>
      <c r="K3" s="7">
        <f>I3*J3</f>
        <v>175.69</v>
      </c>
      <c r="L3" s="4" t="s">
        <v>13</v>
      </c>
      <c r="M3" s="4" t="s">
        <v>13</v>
      </c>
      <c r="N3" s="4" t="s">
        <v>13</v>
      </c>
      <c r="O3" s="8">
        <f>IF(L3 = "N",0,1/3)+IF(M3 = "N",0,1/3)+IF(N3 = "N",0,1/3)</f>
        <v>0</v>
      </c>
    </row>
    <row r="4" spans="1:19" x14ac:dyDescent="0.25">
      <c r="A4" s="17"/>
      <c r="B4" s="4">
        <v>2</v>
      </c>
      <c r="C4" s="4" t="s">
        <v>16</v>
      </c>
      <c r="D4" s="4" t="s">
        <v>14</v>
      </c>
      <c r="E4" s="4" t="s">
        <v>15</v>
      </c>
      <c r="F4" s="5" t="s">
        <v>21</v>
      </c>
      <c r="G4" s="6" t="s">
        <v>17</v>
      </c>
      <c r="H4" s="4">
        <v>1</v>
      </c>
      <c r="I4" s="7">
        <v>26.35</v>
      </c>
      <c r="J4" s="4">
        <v>1</v>
      </c>
      <c r="K4" s="7">
        <f>I4*J4</f>
        <v>26.35</v>
      </c>
      <c r="L4" s="4" t="s">
        <v>13</v>
      </c>
      <c r="M4" s="4" t="s">
        <v>13</v>
      </c>
      <c r="N4" s="4" t="s">
        <v>13</v>
      </c>
      <c r="O4" s="8">
        <f t="shared" ref="O4:O20" si="0">IF(L4 = "N",0,1/3)+IF(M4 = "N",0,1/3)+IF(N4 = "N",0,1/3)</f>
        <v>0</v>
      </c>
    </row>
    <row r="5" spans="1:19" x14ac:dyDescent="0.25">
      <c r="A5" s="17"/>
      <c r="B5" s="4">
        <v>3</v>
      </c>
      <c r="C5" s="4" t="s">
        <v>32</v>
      </c>
      <c r="D5" s="4" t="s">
        <v>33</v>
      </c>
      <c r="E5" s="4" t="s">
        <v>35</v>
      </c>
      <c r="F5" s="5" t="s">
        <v>34</v>
      </c>
      <c r="G5" s="6" t="s">
        <v>33</v>
      </c>
      <c r="H5" s="4">
        <v>1</v>
      </c>
      <c r="I5" s="7">
        <v>26.99</v>
      </c>
      <c r="J5" s="4">
        <v>2</v>
      </c>
      <c r="K5" s="7">
        <f>I5*J5</f>
        <v>53.98</v>
      </c>
      <c r="L5" s="4" t="s">
        <v>13</v>
      </c>
      <c r="M5" s="4" t="s">
        <v>13</v>
      </c>
      <c r="N5" s="4" t="s">
        <v>13</v>
      </c>
      <c r="O5" s="8">
        <f t="shared" ref="O5" si="1">IF(L5 = "N",0,1/3)+IF(M5 = "N",0,1/3)+IF(N5 = "N",0,1/3)</f>
        <v>0</v>
      </c>
    </row>
    <row r="6" spans="1:19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9" x14ac:dyDescent="0.25">
      <c r="A7" s="17" t="s">
        <v>48</v>
      </c>
      <c r="B7" s="4">
        <v>4</v>
      </c>
      <c r="C7" s="4" t="s">
        <v>22</v>
      </c>
      <c r="D7" s="4" t="s">
        <v>14</v>
      </c>
      <c r="E7" s="4" t="s">
        <v>24</v>
      </c>
      <c r="F7" s="5" t="s">
        <v>23</v>
      </c>
      <c r="G7" s="6" t="s">
        <v>17</v>
      </c>
      <c r="H7" s="4">
        <v>50</v>
      </c>
      <c r="I7" s="7">
        <v>9.16</v>
      </c>
      <c r="J7" s="4">
        <v>1</v>
      </c>
      <c r="K7" s="7">
        <f>I7*J7</f>
        <v>9.16</v>
      </c>
      <c r="L7" s="4" t="s">
        <v>13</v>
      </c>
      <c r="M7" s="4" t="s">
        <v>13</v>
      </c>
      <c r="N7" s="4" t="s">
        <v>13</v>
      </c>
      <c r="O7" s="8">
        <f t="shared" si="0"/>
        <v>0</v>
      </c>
    </row>
    <row r="8" spans="1:19" x14ac:dyDescent="0.25">
      <c r="A8" s="17"/>
      <c r="B8" s="4">
        <v>5</v>
      </c>
      <c r="C8" s="4" t="s">
        <v>22</v>
      </c>
      <c r="D8" s="4" t="s">
        <v>14</v>
      </c>
      <c r="E8" s="4" t="s">
        <v>25</v>
      </c>
      <c r="F8" s="5" t="s">
        <v>26</v>
      </c>
      <c r="G8" s="6" t="s">
        <v>17</v>
      </c>
      <c r="H8" s="4">
        <v>100</v>
      </c>
      <c r="I8" s="7">
        <v>14.36</v>
      </c>
      <c r="J8" s="4">
        <v>1</v>
      </c>
      <c r="K8" s="7">
        <f>I8*J8</f>
        <v>14.36</v>
      </c>
      <c r="L8" s="4" t="s">
        <v>13</v>
      </c>
      <c r="M8" s="4" t="s">
        <v>13</v>
      </c>
      <c r="N8" s="4" t="s">
        <v>13</v>
      </c>
      <c r="O8" s="8">
        <f t="shared" si="0"/>
        <v>0</v>
      </c>
    </row>
    <row r="9" spans="1:19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9" x14ac:dyDescent="0.25">
      <c r="A10" s="17" t="s">
        <v>49</v>
      </c>
      <c r="B10" s="4">
        <v>6</v>
      </c>
      <c r="C10" s="4" t="s">
        <v>27</v>
      </c>
      <c r="D10" s="4" t="s">
        <v>28</v>
      </c>
      <c r="E10" s="4" t="s">
        <v>29</v>
      </c>
      <c r="F10" s="5" t="s">
        <v>30</v>
      </c>
      <c r="G10" s="6" t="s">
        <v>31</v>
      </c>
      <c r="H10" s="4">
        <v>1</v>
      </c>
      <c r="I10" s="7">
        <v>16.77</v>
      </c>
      <c r="J10" s="4">
        <v>2</v>
      </c>
      <c r="K10" s="7">
        <f>I10*J10</f>
        <v>33.54</v>
      </c>
      <c r="L10" s="4" t="s">
        <v>13</v>
      </c>
      <c r="M10" s="4" t="s">
        <v>13</v>
      </c>
      <c r="N10" s="4" t="s">
        <v>13</v>
      </c>
      <c r="O10" s="8">
        <f t="shared" si="0"/>
        <v>0</v>
      </c>
    </row>
    <row r="11" spans="1:19" ht="30" x14ac:dyDescent="0.25">
      <c r="A11" s="17"/>
      <c r="B11" s="4">
        <v>7</v>
      </c>
      <c r="C11" s="4" t="s">
        <v>50</v>
      </c>
      <c r="D11" s="4" t="s">
        <v>33</v>
      </c>
      <c r="E11" s="4" t="s">
        <v>56</v>
      </c>
      <c r="F11" s="5" t="s">
        <v>51</v>
      </c>
      <c r="G11" s="6" t="s">
        <v>33</v>
      </c>
      <c r="H11" s="4">
        <v>2</v>
      </c>
      <c r="I11" s="7">
        <v>8.99</v>
      </c>
      <c r="J11" s="4">
        <v>1</v>
      </c>
      <c r="K11" s="7">
        <f>I11*J11</f>
        <v>8.99</v>
      </c>
      <c r="L11" s="4" t="s">
        <v>13</v>
      </c>
      <c r="M11" s="4" t="s">
        <v>13</v>
      </c>
      <c r="N11" s="4" t="s">
        <v>13</v>
      </c>
      <c r="O11" s="8">
        <f t="shared" ref="O11:O12" si="2">IF(L11 = "N",0,1/3)+IF(M11 = "N",0,1/3)+IF(N11 = "N",0,1/3)</f>
        <v>0</v>
      </c>
    </row>
    <row r="12" spans="1:19" x14ac:dyDescent="0.25">
      <c r="A12" s="17"/>
      <c r="B12" s="4">
        <v>8</v>
      </c>
      <c r="C12" s="4" t="s">
        <v>52</v>
      </c>
      <c r="D12" s="4" t="s">
        <v>53</v>
      </c>
      <c r="E12" s="4" t="s">
        <v>55</v>
      </c>
      <c r="F12" s="5" t="s">
        <v>52</v>
      </c>
      <c r="G12" s="6" t="s">
        <v>54</v>
      </c>
      <c r="H12" s="4">
        <v>1</v>
      </c>
      <c r="I12" s="7">
        <v>21.99</v>
      </c>
      <c r="J12" s="4">
        <v>1</v>
      </c>
      <c r="K12" s="7">
        <f>I12*J12</f>
        <v>21.99</v>
      </c>
      <c r="L12" s="4" t="s">
        <v>13</v>
      </c>
      <c r="M12" s="4" t="s">
        <v>13</v>
      </c>
      <c r="N12" s="4" t="s">
        <v>13</v>
      </c>
      <c r="O12" s="8">
        <f t="shared" si="2"/>
        <v>0</v>
      </c>
    </row>
    <row r="13" spans="1:19" ht="22.5" customHeight="1" x14ac:dyDescent="0.25">
      <c r="A13" s="18" t="s">
        <v>70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9" x14ac:dyDescent="0.25">
      <c r="A14" s="17" t="s">
        <v>45</v>
      </c>
      <c r="B14" s="4">
        <v>9</v>
      </c>
      <c r="C14" s="4" t="s">
        <v>44</v>
      </c>
      <c r="D14" s="4" t="s">
        <v>37</v>
      </c>
      <c r="E14" s="4" t="s">
        <v>38</v>
      </c>
      <c r="F14" s="5" t="s">
        <v>40</v>
      </c>
      <c r="G14" s="6" t="s">
        <v>44</v>
      </c>
      <c r="H14" s="4">
        <v>1</v>
      </c>
      <c r="I14" s="7">
        <v>0</v>
      </c>
      <c r="J14" s="4">
        <v>1</v>
      </c>
      <c r="K14" s="7">
        <f>I14*J14</f>
        <v>0</v>
      </c>
      <c r="L14" s="4" t="s">
        <v>20</v>
      </c>
      <c r="M14" s="4" t="s">
        <v>20</v>
      </c>
      <c r="N14" s="4" t="s">
        <v>13</v>
      </c>
      <c r="O14" s="8">
        <f t="shared" si="0"/>
        <v>0.66666666666666663</v>
      </c>
    </row>
    <row r="15" spans="1:19" x14ac:dyDescent="0.25">
      <c r="A15" s="17"/>
      <c r="B15" s="4">
        <v>10</v>
      </c>
      <c r="C15" s="4" t="s">
        <v>36</v>
      </c>
      <c r="D15" s="4" t="s">
        <v>39</v>
      </c>
      <c r="E15" s="4" t="s">
        <v>38</v>
      </c>
      <c r="F15" s="5" t="s">
        <v>41</v>
      </c>
      <c r="G15" s="6" t="s">
        <v>39</v>
      </c>
      <c r="H15" s="4">
        <v>1</v>
      </c>
      <c r="I15" s="7">
        <v>0</v>
      </c>
      <c r="J15" s="4">
        <v>1</v>
      </c>
      <c r="K15" s="7">
        <f>I15*J15</f>
        <v>0</v>
      </c>
      <c r="L15" s="4" t="s">
        <v>20</v>
      </c>
      <c r="M15" s="4" t="s">
        <v>20</v>
      </c>
      <c r="N15" s="4" t="s">
        <v>13</v>
      </c>
      <c r="O15" s="8">
        <f t="shared" si="0"/>
        <v>0.66666666666666663</v>
      </c>
    </row>
    <row r="16" spans="1:19" x14ac:dyDescent="0.25">
      <c r="A16" s="17"/>
      <c r="B16" s="4">
        <v>11</v>
      </c>
      <c r="C16" s="4" t="s">
        <v>42</v>
      </c>
      <c r="D16" s="4" t="s">
        <v>57</v>
      </c>
      <c r="E16" s="4" t="s">
        <v>38</v>
      </c>
      <c r="F16" s="5" t="s">
        <v>43</v>
      </c>
      <c r="G16" s="6" t="s">
        <v>42</v>
      </c>
      <c r="H16" s="4">
        <v>1</v>
      </c>
      <c r="I16" s="7">
        <v>0</v>
      </c>
      <c r="J16" s="4">
        <v>1</v>
      </c>
      <c r="K16" s="7">
        <f>I16*J16</f>
        <v>0</v>
      </c>
      <c r="L16" s="4" t="s">
        <v>20</v>
      </c>
      <c r="M16" s="4" t="s">
        <v>20</v>
      </c>
      <c r="N16" s="4" t="s">
        <v>13</v>
      </c>
      <c r="O16" s="8">
        <f t="shared" si="0"/>
        <v>0.66666666666666663</v>
      </c>
    </row>
    <row r="17" spans="1:15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25">
      <c r="A18" s="17" t="s">
        <v>58</v>
      </c>
      <c r="B18" s="4">
        <v>12</v>
      </c>
      <c r="C18" s="4" t="s">
        <v>59</v>
      </c>
      <c r="D18" s="4" t="s">
        <v>62</v>
      </c>
      <c r="E18" s="4" t="s">
        <v>63</v>
      </c>
      <c r="F18" s="5" t="s">
        <v>64</v>
      </c>
      <c r="G18" s="6" t="s">
        <v>68</v>
      </c>
      <c r="H18" s="4">
        <v>1</v>
      </c>
      <c r="I18" s="7">
        <v>0</v>
      </c>
      <c r="J18" s="4">
        <v>1</v>
      </c>
      <c r="K18" s="7">
        <f>I18*J18</f>
        <v>0</v>
      </c>
      <c r="L18" s="4" t="s">
        <v>20</v>
      </c>
      <c r="M18" s="4" t="s">
        <v>20</v>
      </c>
      <c r="N18" s="4" t="s">
        <v>13</v>
      </c>
      <c r="O18" s="8">
        <f t="shared" si="0"/>
        <v>0.66666666666666663</v>
      </c>
    </row>
    <row r="19" spans="1:15" x14ac:dyDescent="0.25">
      <c r="A19" s="17"/>
      <c r="B19" s="4">
        <v>13</v>
      </c>
      <c r="C19" s="4" t="s">
        <v>60</v>
      </c>
      <c r="D19" s="4" t="s">
        <v>65</v>
      </c>
      <c r="E19" s="4" t="s">
        <v>65</v>
      </c>
      <c r="F19" s="5" t="s">
        <v>65</v>
      </c>
      <c r="G19" s="4" t="s">
        <v>65</v>
      </c>
      <c r="H19" s="4">
        <v>1</v>
      </c>
      <c r="I19" s="7">
        <v>0</v>
      </c>
      <c r="J19" s="4">
        <v>1</v>
      </c>
      <c r="K19" s="7">
        <f>I19*J19</f>
        <v>0</v>
      </c>
      <c r="L19" s="4" t="s">
        <v>20</v>
      </c>
      <c r="M19" s="4" t="s">
        <v>20</v>
      </c>
      <c r="N19" s="4" t="s">
        <v>13</v>
      </c>
      <c r="O19" s="8">
        <f t="shared" si="0"/>
        <v>0.66666666666666663</v>
      </c>
    </row>
    <row r="20" spans="1:15" x14ac:dyDescent="0.25">
      <c r="A20" s="17"/>
      <c r="B20" s="4">
        <v>14</v>
      </c>
      <c r="C20" s="4" t="s">
        <v>61</v>
      </c>
      <c r="D20" s="4" t="s">
        <v>66</v>
      </c>
      <c r="E20" s="4" t="s">
        <v>69</v>
      </c>
      <c r="F20" s="5" t="s">
        <v>67</v>
      </c>
      <c r="G20" s="4" t="s">
        <v>65</v>
      </c>
      <c r="H20" s="4">
        <v>1</v>
      </c>
      <c r="I20" s="7">
        <v>0</v>
      </c>
      <c r="J20" s="4">
        <v>1</v>
      </c>
      <c r="K20" s="7">
        <f>I20*J20</f>
        <v>0</v>
      </c>
      <c r="L20" s="4" t="s">
        <v>20</v>
      </c>
      <c r="M20" s="4" t="s">
        <v>20</v>
      </c>
      <c r="N20" s="4" t="s">
        <v>13</v>
      </c>
      <c r="O20" s="8">
        <f t="shared" si="0"/>
        <v>0.66666666666666663</v>
      </c>
    </row>
    <row r="23" spans="1:15" x14ac:dyDescent="0.25">
      <c r="A23" s="20" t="s">
        <v>72</v>
      </c>
      <c r="B23" s="20"/>
    </row>
    <row r="24" spans="1:15" x14ac:dyDescent="0.25">
      <c r="A24" s="12" t="s">
        <v>73</v>
      </c>
      <c r="B24" s="7">
        <v>0</v>
      </c>
      <c r="C24" t="s">
        <v>74</v>
      </c>
    </row>
    <row r="25" spans="1:15" x14ac:dyDescent="0.25">
      <c r="K25" s="22" t="s">
        <v>77</v>
      </c>
      <c r="L25" s="22"/>
    </row>
    <row r="26" spans="1:15" x14ac:dyDescent="0.25">
      <c r="D26" s="13" t="s">
        <v>71</v>
      </c>
      <c r="E26" s="14">
        <f>SUM(K18:K20,K14:K16,K10:K12,K7:K8,K3:K5,B24)</f>
        <v>344.06000000000006</v>
      </c>
      <c r="G26" s="13" t="s">
        <v>75</v>
      </c>
      <c r="H26" s="15">
        <f>AVERAGE(O18:O20,O14:O16,O10:O12,O7:O8,O3:O5)</f>
        <v>0.2857142857142857</v>
      </c>
      <c r="K26" s="4" t="s">
        <v>10</v>
      </c>
      <c r="L26" s="23">
        <v>0.33</v>
      </c>
    </row>
    <row r="27" spans="1:15" x14ac:dyDescent="0.25">
      <c r="K27" s="4" t="s">
        <v>11</v>
      </c>
      <c r="L27" s="23">
        <v>0.33</v>
      </c>
    </row>
    <row r="28" spans="1:15" x14ac:dyDescent="0.25">
      <c r="D28" s="16" t="s">
        <v>76</v>
      </c>
      <c r="E28" s="16"/>
      <c r="F28" s="16"/>
      <c r="K28" s="4" t="s">
        <v>19</v>
      </c>
      <c r="L28" s="23">
        <v>0.33</v>
      </c>
    </row>
    <row r="29" spans="1:15" x14ac:dyDescent="0.25">
      <c r="D29" s="16"/>
      <c r="E29" s="16"/>
      <c r="F29" s="16"/>
    </row>
    <row r="30" spans="1:15" x14ac:dyDescent="0.25">
      <c r="D30" s="16"/>
      <c r="E30" s="16"/>
      <c r="F30" s="16"/>
    </row>
  </sheetData>
  <mergeCells count="12">
    <mergeCell ref="A3:A5"/>
    <mergeCell ref="A7:A8"/>
    <mergeCell ref="A10:A12"/>
    <mergeCell ref="K25:L25"/>
    <mergeCell ref="D28:F30"/>
    <mergeCell ref="A18:A20"/>
    <mergeCell ref="A13:O13"/>
    <mergeCell ref="A6:O6"/>
    <mergeCell ref="A9:O9"/>
    <mergeCell ref="A17:O17"/>
    <mergeCell ref="A23:B23"/>
    <mergeCell ref="A14:A16"/>
  </mergeCells>
  <phoneticPr fontId="3" type="noConversion"/>
  <hyperlinks>
    <hyperlink ref="G3" r:id="rId1" xr:uid="{EAA14413-BEE1-4E8C-A2BF-D3CB005ECC4C}"/>
    <hyperlink ref="G4" r:id="rId2" xr:uid="{2250C5C0-CCD4-4B85-AEC1-7450AAC233C9}"/>
    <hyperlink ref="G7" r:id="rId3" xr:uid="{C115C52B-838A-4391-90D7-8DEA16F092F9}"/>
    <hyperlink ref="G8" r:id="rId4" xr:uid="{666ECC36-2633-41E6-AEF3-80E643CF32BD}"/>
    <hyperlink ref="G10" r:id="rId5" xr:uid="{D60847CE-B7E1-4A75-B197-6B0E2B44A8CF}"/>
    <hyperlink ref="G16" r:id="rId6" xr:uid="{79EB8BE2-D824-4A5A-AE48-24AB2557430B}"/>
    <hyperlink ref="G15" r:id="rId7" xr:uid="{0FD29859-27B5-41C9-AF42-A5665EA50FFC}"/>
    <hyperlink ref="G14" r:id="rId8" xr:uid="{A13C16E1-0431-45BB-B9A3-A3CA3E520795}"/>
    <hyperlink ref="G5" r:id="rId9" xr:uid="{198BD75B-6F06-4E37-9D90-BEE1F6FE89DB}"/>
    <hyperlink ref="G11" r:id="rId10" xr:uid="{6B308ECF-2E66-4F1E-988C-5C0B900145A4}"/>
    <hyperlink ref="G12" r:id="rId11" xr:uid="{A6BF5C30-43F1-4A7E-8EFC-E56E909742FE}"/>
    <hyperlink ref="G18" r:id="rId12" xr:uid="{8674F0A5-E43A-4B91-A67F-558001831F7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2659C8E6AA414E894E006C182B9E04" ma:contentTypeVersion="4" ma:contentTypeDescription="Create a new document." ma:contentTypeScope="" ma:versionID="156d5a69bd389d24f7ee74e50ac1d5f0">
  <xsd:schema xmlns:xsd="http://www.w3.org/2001/XMLSchema" xmlns:xs="http://www.w3.org/2001/XMLSchema" xmlns:p="http://schemas.microsoft.com/office/2006/metadata/properties" xmlns:ns2="72265db4-2fc8-4c24-a900-0834eac1ebd3" targetNamespace="http://schemas.microsoft.com/office/2006/metadata/properties" ma:root="true" ma:fieldsID="1b41f0dc289cdf78f35ed8b496fef487" ns2:_="">
    <xsd:import namespace="72265db4-2fc8-4c24-a900-0834eac1eb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65db4-2fc8-4c24-a900-0834eac1eb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020F3-70C9-43F6-BC57-DC1233281E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94C09-1BB4-462E-B3E4-527CF56695DB}">
  <ds:schemaRefs>
    <ds:schemaRef ds:uri="http://schemas.openxmlformats.org/package/2006/metadata/core-properties"/>
    <ds:schemaRef ds:uri="72265db4-2fc8-4c24-a900-0834eac1ebd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C699F8-A055-46ED-AAF2-A7EF13536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265db4-2fc8-4c24-a900-0834eac1e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of Materials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Smith</dc:creator>
  <cp:keywords/>
  <dc:description/>
  <cp:lastModifiedBy>Bobby Smith</cp:lastModifiedBy>
  <cp:revision/>
  <dcterms:created xsi:type="dcterms:W3CDTF">2021-11-27T17:29:47Z</dcterms:created>
  <dcterms:modified xsi:type="dcterms:W3CDTF">2021-11-29T01:53:39Z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0x0101009E2659C8E6AA414E894E006C182B9E04</vt:lpwstr>
  </property>
</Properties>
</file>